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<sst xmlns="http://schemas.openxmlformats.org/spreadsheetml/2006/main" count="80" uniqueCount="78">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</sst>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984250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1746250</xdr:colOff>
          <xdr:row>10</xdr:row>
          <xdr:rowOff>19050</xdr:rowOff>
        </xdr:from>
        <xdr:to>
          <xdr:col>0</xdr:col>
          <xdr:colOff>2190750</xdr:colOff>
          <xdr:row>11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view="pageLayout" zoomScale="115" zoomScaleNormal="100" zoomScaleSheetLayoutView="100" zoomScalePageLayoutView="115" workbookViewId="0">
      <selection activeCell="A2" sqref="A2"/>
    </sheetView>
  </sheetViews>
  <sheetFormatPr defaultColWidth="9.1796875" defaultRowHeight="15.5" x14ac:dyDescent="0.35"/>
  <cols>
    <col min="1" max="1" width="23" style="17" customWidth="1"/>
    <col min="2" max="2" width="55" style="17" customWidth="1"/>
    <col min="3" max="3" width="45.81640625" style="17" customWidth="1"/>
    <col min="4" max="16384" width="9.1796875" style="17"/>
  </cols>
  <sheetData>
    <row r="1" spans="1:3" ht="16.5" customHeight="1" x14ac:dyDescent="0.35">
      <c r="A1" s="97" t="s">
        <v>0</v>
      </c>
      <c r="B1" s="94"/>
      <c r="C1" s="97"/>
    </row>
    <row r="2" spans="1:3" ht="16.5" customHeight="1" x14ac:dyDescent="0.35">
      <c r="A2" s="15" t="s">
        <v>66</v>
      </c>
      <c r="B2" s="95"/>
      <c r="C2" s="15"/>
    </row>
    <row r="3" spans="1:3" ht="16.5" customHeight="1" x14ac:dyDescent="0.35">
      <c r="A3" s="97" t="s">
        <v>65</v>
      </c>
      <c r="B3" s="94"/>
      <c r="C3" s="97"/>
    </row>
    <row r="4" spans="1:3" ht="16.5" customHeight="1" thickBot="1" x14ac:dyDescent="0.4"/>
    <row r="5" spans="1:3" x14ac:dyDescent="0.35">
      <c r="A5" s="48"/>
      <c r="B5" s="49"/>
      <c r="C5" s="50"/>
    </row>
    <row r="6" spans="1:3" x14ac:dyDescent="0.35">
      <c r="A6" s="51" t="s">
        <v>1</v>
      </c>
      <c r="B6" s="52" t="s">
        <v>2</v>
      </c>
      <c r="C6" s="93"/>
    </row>
    <row r="7" spans="1:3" x14ac:dyDescent="0.35">
      <c r="A7" s="51" t="s">
        <v>3</v>
      </c>
      <c r="B7" s="52" t="s">
        <v>10</v>
      </c>
      <c r="C7" s="53"/>
    </row>
    <row r="8" spans="1:3" x14ac:dyDescent="0.35">
      <c r="A8" s="51" t="s">
        <v>4</v>
      </c>
      <c r="B8" s="52" t="s">
        <v>5</v>
      </c>
      <c r="C8" s="73"/>
    </row>
    <row r="9" spans="1:3" ht="16" thickBot="1" x14ac:dyDescent="0.4">
      <c r="A9" s="54" t="s">
        <v>6</v>
      </c>
      <c r="B9" s="55" t="s">
        <v>7</v>
      </c>
      <c r="C9" s="56"/>
    </row>
    <row r="10" spans="1:3" x14ac:dyDescent="0.35">
      <c r="A10" s="98" t="s">
        <v>19</v>
      </c>
    </row>
    <row r="13" spans="1:3" x14ac:dyDescent="0.35">
      <c r="A13" s="128" t="s">
        <v>17</v>
      </c>
      <c r="B13" s="57" t="s">
        <v>18</v>
      </c>
    </row>
    <row r="14" spans="1:3" ht="20.25" customHeight="1" x14ac:dyDescent="0.35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35">
      <c r="B15" s="58"/>
      <c r="C15" s="58"/>
    </row>
    <row r="16" spans="1:3" ht="21.75" customHeight="1" x14ac:dyDescent="0.35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35">
      <c r="B17" s="58"/>
      <c r="C17" s="58"/>
    </row>
    <row r="18" spans="1:3" ht="46.5" x14ac:dyDescent="0.35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35">
      <c r="B19" s="59"/>
      <c r="C19" s="58"/>
    </row>
    <row r="20" spans="1:3" ht="20.25" customHeight="1" x14ac:dyDescent="0.35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35">
      <c r="B21" s="58"/>
      <c r="C21" s="58"/>
    </row>
    <row r="22" spans="1:3" ht="20.25" customHeight="1" x14ac:dyDescent="0.35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35">
      <c r="B23" s="58"/>
      <c r="C23" s="58"/>
    </row>
    <row r="24" spans="1:3" ht="20.25" customHeight="1" x14ac:dyDescent="0.35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35">
      <c r="B25" s="58"/>
      <c r="C25" s="58"/>
    </row>
    <row r="26" spans="1:3" ht="20.25" customHeight="1" x14ac:dyDescent="0.35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view="pageLayout" zoomScale="90" zoomScaleNormal="85" zoomScaleSheetLayoutView="85" zoomScalePageLayoutView="90" workbookViewId="0">
      <selection activeCell="B12" sqref="B12"/>
    </sheetView>
  </sheetViews>
  <sheetFormatPr defaultColWidth="50.81640625" defaultRowHeight="15.5" x14ac:dyDescent="0.35"/>
  <cols>
    <col min="1" max="1" width="57.1796875" style="1" customWidth="1"/>
    <col min="2" max="2" width="29.81640625" style="1" customWidth="1"/>
    <col min="3" max="3" width="37.453125" style="1" customWidth="1"/>
    <col min="4" max="16384" width="50.81640625" style="1"/>
  </cols>
  <sheetData>
    <row r="1" spans="1:3" ht="16.5" customHeight="1" x14ac:dyDescent="0.3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3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3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35">
      <c r="A4" s="115" t="s">
        <v>8</v>
      </c>
      <c r="B4" s="113"/>
      <c r="C4" s="101"/>
    </row>
    <row r="5" spans="1:3" ht="16.5" customHeight="1" x14ac:dyDescent="0.35">
      <c r="A5" s="115" t="s">
        <v>41</v>
      </c>
      <c r="B5" s="113"/>
      <c r="C5" s="101"/>
    </row>
    <row r="6" spans="1:3" ht="16.5" customHeight="1" x14ac:dyDescent="0.35">
      <c r="A6" s="44"/>
      <c r="B6" s="44"/>
      <c r="C6" s="44"/>
    </row>
    <row r="7" spans="1:3" ht="16.5" customHeight="1" x14ac:dyDescent="0.35">
      <c r="A7" s="74" t="str">
        <f>"Company Legal Name: "&amp;'Cover page'!C8</f>
        <v xml:space="preserve">Company Legal Name: </v>
      </c>
      <c r="B7" s="74"/>
      <c r="C7" s="74"/>
    </row>
    <row r="8" spans="1:3" ht="16.5" customHeight="1" x14ac:dyDescent="0.35">
      <c r="A8" s="60" t="str">
        <f>"Calendar Year: "&amp;'Cover page'!C6</f>
        <v xml:space="preserve">Calendar Year: </v>
      </c>
      <c r="B8" s="60"/>
      <c r="C8" s="60"/>
    </row>
    <row r="9" spans="1:3" ht="16.5" customHeight="1" x14ac:dyDescent="0.35">
      <c r="A9" s="2"/>
      <c r="B9" s="45"/>
      <c r="C9" s="45"/>
    </row>
    <row r="10" spans="1:3" x14ac:dyDescent="0.35">
      <c r="A10" s="105" t="s">
        <v>11</v>
      </c>
      <c r="B10" s="106"/>
      <c r="C10" s="107"/>
    </row>
    <row r="11" spans="1:3" ht="49.5" customHeight="1" x14ac:dyDescent="0.35">
      <c r="A11" s="5" t="s">
        <v>12</v>
      </c>
      <c r="B11" s="20" t="str">
        <f>'Cover page'!C6&amp; " Total Paid Dollar Amount (PMPM)"</f>
        <v xml:space="preserve"> Total Paid Dollar Amount (PMPM)</v>
      </c>
      <c r="C11" s="20" t="s">
        <v>15</v>
      </c>
    </row>
    <row r="12" spans="1:3" ht="45" customHeight="1" x14ac:dyDescent="0.35">
      <c r="A12" s="12" t="s">
        <v>56</v>
      </c>
      <c r="B12" s="77"/>
      <c r="C12" s="25" t="e">
        <f>B12/B19</f>
        <v>#DIV/0!</v>
      </c>
    </row>
    <row r="13" spans="1:3" ht="45.75" customHeight="1" x14ac:dyDescent="0.35">
      <c r="A13" s="12" t="s">
        <v>57</v>
      </c>
      <c r="B13" s="77"/>
      <c r="C13" s="25" t="e">
        <f>B13/B19</f>
        <v>#DIV/0!</v>
      </c>
    </row>
    <row r="14" spans="1:3" ht="45" customHeight="1" x14ac:dyDescent="0.35">
      <c r="A14" s="12" t="s">
        <v>58</v>
      </c>
      <c r="B14" s="77"/>
      <c r="C14" s="25" t="e">
        <f>B14/B19</f>
        <v>#DIV/0!</v>
      </c>
    </row>
    <row r="15" spans="1:3" ht="45" customHeight="1" x14ac:dyDescent="0.35">
      <c r="A15" s="12" t="s">
        <v>47</v>
      </c>
      <c r="B15" s="26">
        <f>SUM(B12:B14)</f>
        <v>0</v>
      </c>
      <c r="C15" s="25" t="e">
        <f>B15/B19</f>
        <v>#DIV/0!</v>
      </c>
    </row>
    <row r="16" spans="1:3" ht="45" customHeight="1" x14ac:dyDescent="0.35">
      <c r="A16" s="117" t="s">
        <v>54</v>
      </c>
      <c r="B16" s="78"/>
      <c r="C16" s="25" t="e">
        <f>B16/B19</f>
        <v>#DIV/0!</v>
      </c>
    </row>
    <row r="17" spans="1:3" ht="30" customHeight="1" x14ac:dyDescent="0.35">
      <c r="A17" s="9"/>
      <c r="B17" s="10"/>
      <c r="C17" s="61"/>
    </row>
    <row r="18" spans="1:3" ht="23.25" customHeight="1" x14ac:dyDescent="0.35">
      <c r="A18" s="3"/>
      <c r="B18" s="62">
        <f>'Cover page'!C6</f>
        <v>0</v>
      </c>
      <c r="C18" s="63"/>
    </row>
    <row r="19" spans="1:3" ht="45" customHeight="1" x14ac:dyDescent="0.35">
      <c r="A19" s="12" t="s">
        <v>53</v>
      </c>
      <c r="B19" s="90"/>
      <c r="C19" s="63"/>
    </row>
    <row r="20" spans="1:3" ht="15" customHeight="1" x14ac:dyDescent="0.35"/>
    <row r="21" spans="1:3" ht="17.25" customHeight="1" x14ac:dyDescent="0.35"/>
    <row r="22" spans="1:3" ht="30" customHeight="1" x14ac:dyDescent="0.35">
      <c r="A22" s="96"/>
      <c r="B22" s="96"/>
      <c r="C22" s="96"/>
    </row>
    <row r="23" spans="1:3" ht="30" customHeight="1" x14ac:dyDescent="0.35">
      <c r="A23" s="108"/>
      <c r="B23" s="108"/>
      <c r="C23" s="108"/>
    </row>
    <row r="24" spans="1:3" ht="30" customHeight="1" x14ac:dyDescent="0.35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view="pageLayout" zoomScale="85" zoomScaleNormal="100" zoomScaleSheetLayoutView="115" zoomScalePageLayoutView="85" workbookViewId="0">
      <selection activeCell="B13" sqref="B13"/>
    </sheetView>
  </sheetViews>
  <sheetFormatPr defaultColWidth="9.1796875" defaultRowHeight="15.5" x14ac:dyDescent="0.35"/>
  <cols>
    <col min="1" max="1" width="46.7265625" style="1" customWidth="1"/>
    <col min="2" max="4" width="28.7265625" style="1" customWidth="1"/>
    <col min="5" max="16384" width="9.1796875" style="1"/>
  </cols>
  <sheetData>
    <row r="1" spans="1:4" ht="17.25" customHeight="1" x14ac:dyDescent="0.3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3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3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35">
      <c r="A4" s="101" t="s">
        <v>67</v>
      </c>
      <c r="B4" s="113"/>
      <c r="C4" s="16"/>
      <c r="D4" s="16"/>
    </row>
    <row r="5" spans="1:4" ht="18" customHeight="1" x14ac:dyDescent="0.35">
      <c r="A5" s="101" t="s">
        <v>42</v>
      </c>
      <c r="B5" s="113"/>
      <c r="C5" s="16"/>
      <c r="D5" s="16"/>
    </row>
    <row r="6" spans="1:4" ht="16.5" customHeight="1" x14ac:dyDescent="0.35">
      <c r="A6" s="44"/>
      <c r="B6" s="44"/>
      <c r="C6" s="44"/>
      <c r="D6" s="44"/>
    </row>
    <row r="7" spans="1:4" ht="16.5" customHeight="1" x14ac:dyDescent="0.35">
      <c r="A7" s="75" t="str">
        <f>"Company Legal Name: "&amp;'Cover page'!C8</f>
        <v xml:space="preserve">Company Legal Name: </v>
      </c>
      <c r="B7" s="71"/>
      <c r="C7" s="45"/>
      <c r="D7" s="45"/>
    </row>
    <row r="8" spans="1:4" ht="16.5" customHeight="1" x14ac:dyDescent="0.35">
      <c r="A8" s="2" t="str">
        <f>"Calendar Year: "&amp;'Cover page'!C6</f>
        <v xml:space="preserve">Calendar Year: </v>
      </c>
      <c r="B8" s="4"/>
      <c r="C8" s="45"/>
      <c r="D8" s="45"/>
    </row>
    <row r="9" spans="1:4" ht="16.5" customHeight="1" x14ac:dyDescent="0.35">
      <c r="A9" s="2"/>
      <c r="B9" s="4"/>
      <c r="C9" s="45"/>
      <c r="D9" s="45"/>
    </row>
    <row r="10" spans="1:4" x14ac:dyDescent="0.3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35">
      <c r="A11" s="5" t="s">
        <v>12</v>
      </c>
      <c r="B11" s="20" t="str">
        <f>'Cover page'!C6&amp; " Total Annual Plan Spending (i.e., Allowed) Dollar Amount (PMPM)"</f>
        <v xml:space="preserve"> Total Annual Plan Spending (i.e., Allowed) Dollar Amount (PMPM)</v>
      </c>
      <c r="C11" s="20" t="str">
        <f>'Cover page'!C6-1&amp; " Total Annual Plan Spending (i.e., Allowed) Dollar Amount (PMPM)"</f>
        <v>-1 Total Annual Plan Spending (i.e., Allowed) Dollar Amount (PMPM)</v>
      </c>
      <c r="D11" s="20" t="s">
        <v>76</v>
      </c>
    </row>
    <row r="12" spans="1:4" ht="54.75" customHeight="1" x14ac:dyDescent="0.35">
      <c r="A12" s="12" t="s">
        <v>59</v>
      </c>
      <c r="B12" s="79"/>
      <c r="C12" s="79"/>
      <c r="D12" s="25" t="e">
        <f>B12/C12-1</f>
        <v>#DIV/0!</v>
      </c>
    </row>
    <row r="13" spans="1:4" ht="54.75" customHeight="1" x14ac:dyDescent="0.35">
      <c r="A13" s="12" t="s">
        <v>60</v>
      </c>
      <c r="B13" s="79"/>
      <c r="C13" s="79"/>
      <c r="D13" s="25" t="e">
        <f>B13/C13-1</f>
        <v>#DIV/0!</v>
      </c>
    </row>
    <row r="14" spans="1:4" ht="46.5" x14ac:dyDescent="0.35">
      <c r="A14" s="12" t="s">
        <v>58</v>
      </c>
      <c r="B14" s="79"/>
      <c r="C14" s="79"/>
      <c r="D14" s="25" t="e">
        <f>B14/C14-1</f>
        <v>#DIV/0!</v>
      </c>
    </row>
    <row r="15" spans="1:4" ht="45" customHeight="1" x14ac:dyDescent="0.35">
      <c r="A15" s="12" t="s">
        <v>55</v>
      </c>
      <c r="B15" s="37">
        <f>SUM(B12:B14)</f>
        <v>0</v>
      </c>
      <c r="C15" s="37">
        <f>SUM(C12:C14)</f>
        <v>0</v>
      </c>
      <c r="D15" s="25" t="e">
        <f>B15/C15-1</f>
        <v>#DIV/0!</v>
      </c>
    </row>
    <row r="16" spans="1:4" ht="45" customHeight="1" x14ac:dyDescent="0.35">
      <c r="A16" s="12" t="s">
        <v>40</v>
      </c>
      <c r="B16" s="78"/>
      <c r="C16" s="78"/>
      <c r="D16" s="25" t="e">
        <f>B16/C16-1</f>
        <v>#DIV/0!</v>
      </c>
    </row>
    <row r="17" spans="1:4" ht="30" customHeight="1" x14ac:dyDescent="0.35">
      <c r="A17" s="9"/>
      <c r="B17" s="10"/>
      <c r="C17" s="10"/>
      <c r="D17" s="11"/>
    </row>
    <row r="18" spans="1:4" ht="31" x14ac:dyDescent="0.35">
      <c r="A18" s="3"/>
      <c r="B18" s="8">
        <f>'Cover page'!C6</f>
        <v>0</v>
      </c>
      <c r="C18" s="8">
        <f>B18-1</f>
        <v>-1</v>
      </c>
      <c r="D18" s="36" t="s">
        <v>39</v>
      </c>
    </row>
    <row r="19" spans="1:4" ht="45" customHeight="1" x14ac:dyDescent="0.35">
      <c r="A19" s="12" t="str">
        <f>PharmPctPrem!A19</f>
        <v>Total Health Care Paid Premiums with pharmacy benefits carve-in (PMPM)</v>
      </c>
      <c r="B19" s="89">
        <f>PharmPctPrem!B19</f>
        <v>0</v>
      </c>
      <c r="C19" s="79"/>
      <c r="D19" s="25" t="e">
        <f>B19/C19-1</f>
        <v>#DIV/0!</v>
      </c>
    </row>
    <row r="20" spans="1:4" ht="30" customHeight="1" x14ac:dyDescent="0.35">
      <c r="C20" s="45"/>
      <c r="D20" s="45"/>
    </row>
    <row r="21" spans="1:4" ht="30" customHeight="1" x14ac:dyDescent="0.35"/>
    <row r="22" spans="1:4" ht="30" customHeight="1" x14ac:dyDescent="0.35"/>
    <row r="23" spans="1:4" ht="30" customHeight="1" x14ac:dyDescent="0.35">
      <c r="A23" s="109"/>
      <c r="B23" s="109"/>
      <c r="C23" s="109"/>
      <c r="D23" s="109"/>
    </row>
    <row r="24" spans="1:4" ht="30" customHeight="1" x14ac:dyDescent="0.35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2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view="pageLayout" zoomScale="85" zoomScaleNormal="100" zoomScaleSheetLayoutView="100" zoomScalePageLayoutView="85" workbookViewId="0">
      <selection activeCell="C13" sqref="C13"/>
    </sheetView>
  </sheetViews>
  <sheetFormatPr defaultColWidth="9.1796875" defaultRowHeight="15.5" x14ac:dyDescent="0.35"/>
  <cols>
    <col min="1" max="1" width="64.1796875" style="1" customWidth="1"/>
    <col min="2" max="4" width="22.7265625" style="1" customWidth="1"/>
    <col min="5" max="16384" width="9.1796875" style="1"/>
  </cols>
  <sheetData>
    <row r="1" spans="1:4" ht="16.5" customHeight="1" x14ac:dyDescent="0.3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3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35">
      <c r="A3" s="15" t="str">
        <f>'Cover page'!A3:C3</f>
        <v>For policies subject to CHSC 1385.045 or CIC 10181.45</v>
      </c>
      <c r="B3" s="110"/>
      <c r="C3" s="15"/>
      <c r="D3" s="15"/>
    </row>
    <row r="4" spans="1:4" x14ac:dyDescent="0.35">
      <c r="A4" s="101" t="s">
        <v>77</v>
      </c>
      <c r="B4" s="113"/>
      <c r="C4" s="16"/>
      <c r="D4" s="16"/>
    </row>
    <row r="5" spans="1:4" ht="16.5" customHeight="1" x14ac:dyDescent="0.35">
      <c r="A5" s="101" t="s">
        <v>43</v>
      </c>
      <c r="B5" s="113"/>
      <c r="C5" s="16"/>
      <c r="D5" s="16"/>
    </row>
    <row r="6" spans="1:4" ht="16.5" customHeight="1" x14ac:dyDescent="0.35">
      <c r="B6" s="44"/>
      <c r="C6" s="44"/>
      <c r="D6" s="44"/>
    </row>
    <row r="7" spans="1:4" ht="16.5" customHeight="1" x14ac:dyDescent="0.35">
      <c r="A7" s="75" t="str">
        <f>"Company Legal Name: "&amp;'Cover page'!C8</f>
        <v xml:space="preserve">Company Legal Name: </v>
      </c>
      <c r="B7" s="71"/>
      <c r="C7" s="72"/>
      <c r="D7" s="45"/>
    </row>
    <row r="8" spans="1:4" ht="16.5" customHeight="1" x14ac:dyDescent="0.35">
      <c r="A8" s="2" t="str">
        <f>"Calendar Year: "&amp;'Cover page'!C6</f>
        <v xml:space="preserve">Calendar Year: </v>
      </c>
      <c r="B8" s="4"/>
      <c r="C8" s="45"/>
      <c r="D8" s="45"/>
    </row>
    <row r="9" spans="1:4" ht="16.5" customHeight="1" x14ac:dyDescent="0.35"/>
    <row r="10" spans="1:4" ht="31" x14ac:dyDescent="0.3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 xml:space="preserve"> (PMPM)</v>
      </c>
      <c r="C10" s="20" t="str">
        <f>'Cover page'!$C6-1&amp; " (PMPM)"</f>
        <v>-1 (PMPM)</v>
      </c>
      <c r="D10" s="20" t="s">
        <v>75</v>
      </c>
    </row>
    <row r="11" spans="1:4" ht="31" x14ac:dyDescent="0.35">
      <c r="A11" s="12" t="s">
        <v>61</v>
      </c>
      <c r="B11" s="80"/>
      <c r="C11" s="80"/>
      <c r="D11" s="30">
        <f>B11-C11</f>
        <v>0</v>
      </c>
    </row>
    <row r="12" spans="1:4" x14ac:dyDescent="0.35">
      <c r="A12" s="12"/>
      <c r="B12" s="28"/>
      <c r="C12" s="28"/>
      <c r="D12" s="28"/>
    </row>
    <row r="13" spans="1:4" ht="31.5" customHeight="1" x14ac:dyDescent="0.35">
      <c r="A13" s="12" t="s">
        <v>62</v>
      </c>
      <c r="B13" s="80"/>
      <c r="C13" s="80"/>
      <c r="D13" s="30">
        <f>B13-C13</f>
        <v>0</v>
      </c>
    </row>
    <row r="14" spans="1:4" x14ac:dyDescent="0.35">
      <c r="A14" s="12"/>
      <c r="B14" s="28"/>
      <c r="C14" s="28"/>
      <c r="D14" s="31"/>
    </row>
    <row r="15" spans="1:4" ht="27" customHeight="1" x14ac:dyDescent="0.35">
      <c r="A15" s="12" t="s">
        <v>51</v>
      </c>
      <c r="B15" s="81"/>
      <c r="C15" s="81"/>
      <c r="D15" s="70">
        <f>B15-C15</f>
        <v>0</v>
      </c>
    </row>
    <row r="16" spans="1:4" x14ac:dyDescent="0.35">
      <c r="A16" s="12"/>
      <c r="B16" s="28"/>
      <c r="C16" s="28"/>
      <c r="D16" s="31"/>
    </row>
    <row r="17" spans="1:4" ht="31" x14ac:dyDescent="0.35">
      <c r="A17" s="12" t="s">
        <v>63</v>
      </c>
      <c r="B17" s="80"/>
      <c r="C17" s="80"/>
      <c r="D17" s="30">
        <f>B17-C17</f>
        <v>0</v>
      </c>
    </row>
    <row r="18" spans="1:4" x14ac:dyDescent="0.35">
      <c r="A18" s="12"/>
      <c r="B18" s="32"/>
      <c r="C18" s="32"/>
      <c r="D18" s="33"/>
    </row>
    <row r="19" spans="1:4" ht="31" x14ac:dyDescent="0.35">
      <c r="A19" s="12" t="s">
        <v>69</v>
      </c>
      <c r="B19" s="82"/>
      <c r="C19" s="82"/>
      <c r="D19" s="34">
        <f>B19-C19</f>
        <v>0</v>
      </c>
    </row>
    <row r="20" spans="1:4" x14ac:dyDescent="0.35">
      <c r="A20" s="12"/>
      <c r="B20" s="32"/>
      <c r="C20" s="32"/>
      <c r="D20" s="33"/>
    </row>
    <row r="21" spans="1:4" x14ac:dyDescent="0.35">
      <c r="A21" s="12" t="s">
        <v>48</v>
      </c>
      <c r="B21" s="80"/>
      <c r="C21" s="80"/>
      <c r="D21" s="30">
        <f>B21-C21</f>
        <v>0</v>
      </c>
    </row>
    <row r="22" spans="1:4" x14ac:dyDescent="0.35">
      <c r="A22" s="12"/>
      <c r="B22" s="32"/>
      <c r="C22" s="32"/>
      <c r="D22" s="33"/>
    </row>
    <row r="23" spans="1:4" x14ac:dyDescent="0.35">
      <c r="A23" s="12" t="s">
        <v>49</v>
      </c>
      <c r="B23" s="80"/>
      <c r="C23" s="80"/>
      <c r="D23" s="30">
        <f>B23-C23</f>
        <v>0</v>
      </c>
    </row>
    <row r="24" spans="1:4" x14ac:dyDescent="0.35">
      <c r="A24" s="12"/>
      <c r="B24" s="32"/>
      <c r="C24" s="32"/>
      <c r="D24" s="33"/>
    </row>
    <row r="25" spans="1:4" x14ac:dyDescent="0.35">
      <c r="A25" s="12" t="s">
        <v>70</v>
      </c>
      <c r="B25" s="80"/>
      <c r="C25" s="80"/>
      <c r="D25" s="30">
        <f>B25-C25</f>
        <v>0</v>
      </c>
    </row>
    <row r="26" spans="1:4" x14ac:dyDescent="0.35">
      <c r="A26" s="12"/>
      <c r="B26" s="32"/>
      <c r="C26" s="32"/>
      <c r="D26" s="33"/>
    </row>
    <row r="27" spans="1:4" x14ac:dyDescent="0.35">
      <c r="A27" s="12" t="s">
        <v>71</v>
      </c>
      <c r="B27" s="80"/>
      <c r="C27" s="80"/>
      <c r="D27" s="30">
        <f>B27-C27</f>
        <v>0</v>
      </c>
    </row>
    <row r="28" spans="1:4" x14ac:dyDescent="0.35">
      <c r="A28" s="12"/>
      <c r="B28" s="32"/>
      <c r="C28" s="32"/>
      <c r="D28" s="33"/>
    </row>
    <row r="29" spans="1:4" ht="31" x14ac:dyDescent="0.35">
      <c r="A29" s="12" t="s">
        <v>74</v>
      </c>
      <c r="B29" s="30">
        <f>SUM(B11:B27)</f>
        <v>0</v>
      </c>
      <c r="C29" s="30">
        <f>SUM(C11:C27)</f>
        <v>0</v>
      </c>
      <c r="D29" s="30">
        <f>B29-C29</f>
        <v>0</v>
      </c>
    </row>
    <row r="30" spans="1:4" x14ac:dyDescent="0.35">
      <c r="B30" s="91">
        <f>B29-PharmPctPrem!B19</f>
        <v>0</v>
      </c>
      <c r="C30" s="91">
        <f>C29-YoYTotalPlanSpnd!C19</f>
        <v>0</v>
      </c>
    </row>
    <row r="31" spans="1:4" x14ac:dyDescent="0.35">
      <c r="A31" s="12" t="s">
        <v>36</v>
      </c>
      <c r="B31" s="39">
        <f>'Cover page'!C6</f>
        <v>0</v>
      </c>
      <c r="C31" s="39">
        <f>B31-1</f>
        <v>-1</v>
      </c>
    </row>
    <row r="32" spans="1:4" x14ac:dyDescent="0.35">
      <c r="A32" s="12" t="s">
        <v>37</v>
      </c>
      <c r="B32" s="83"/>
      <c r="C32" s="83"/>
    </row>
    <row r="33" spans="1:4" ht="31" x14ac:dyDescent="0.35">
      <c r="A33" s="12" t="s">
        <v>64</v>
      </c>
      <c r="B33" s="83"/>
      <c r="C33" s="83"/>
    </row>
    <row r="34" spans="1:4" x14ac:dyDescent="0.35">
      <c r="A34" s="46"/>
      <c r="B34" s="38"/>
      <c r="C34" s="38"/>
      <c r="D34" s="38"/>
    </row>
    <row r="35" spans="1:4" x14ac:dyDescent="0.35">
      <c r="A35" s="2"/>
      <c r="B35" s="27"/>
      <c r="C35" s="27"/>
      <c r="D35" s="45"/>
    </row>
    <row r="36" spans="1:4" x14ac:dyDescent="0.35">
      <c r="A36" s="2"/>
      <c r="B36" s="4"/>
      <c r="C36" s="45"/>
      <c r="D36" s="45"/>
    </row>
    <row r="37" spans="1:4" x14ac:dyDescent="0.35">
      <c r="A37" s="2"/>
      <c r="B37" s="4"/>
      <c r="C37" s="45"/>
      <c r="D37" s="45"/>
    </row>
    <row r="38" spans="1:4" x14ac:dyDescent="0.35">
      <c r="A38" s="2"/>
      <c r="B38" s="4"/>
      <c r="C38" s="45"/>
      <c r="D38" s="45"/>
    </row>
    <row r="39" spans="1:4" x14ac:dyDescent="0.35">
      <c r="A39" s="2"/>
      <c r="B39" s="4"/>
      <c r="C39" s="45"/>
      <c r="D39" s="45"/>
    </row>
    <row r="41" spans="1:4" ht="45.75" customHeight="1" x14ac:dyDescent="0.35"/>
    <row r="59" spans="2:3" x14ac:dyDescent="0.35">
      <c r="B59" s="7"/>
    </row>
    <row r="60" spans="2:3" x14ac:dyDescent="0.35">
      <c r="C60" s="13"/>
    </row>
    <row r="61" spans="2:3" x14ac:dyDescent="0.35">
      <c r="C61" s="13"/>
    </row>
    <row r="62" spans="2:3" x14ac:dyDescent="0.35">
      <c r="C62" s="13"/>
    </row>
    <row r="73" spans="2:2" x14ac:dyDescent="0.35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36"/>
  <sheetViews>
    <sheetView view="pageLayout" zoomScaleNormal="100" zoomScaleSheetLayoutView="83" workbookViewId="0">
      <selection activeCell="B11" sqref="B11"/>
    </sheetView>
  </sheetViews>
  <sheetFormatPr defaultColWidth="9.1796875" defaultRowHeight="15.5" x14ac:dyDescent="0.35"/>
  <cols>
    <col min="1" max="1" width="73.7265625" style="1" customWidth="1"/>
    <col min="2" max="2" width="55.453125" style="1" customWidth="1"/>
    <col min="3" max="16384" width="9.1796875" style="1"/>
  </cols>
  <sheetData>
    <row r="1" spans="1:10" x14ac:dyDescent="0.3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x14ac:dyDescent="0.3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x14ac:dyDescent="0.3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x14ac:dyDescent="0.3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x14ac:dyDescent="0.3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x14ac:dyDescent="0.35">
      <c r="C6" s="45"/>
      <c r="D6" s="45"/>
      <c r="E6" s="45"/>
      <c r="F6" s="45"/>
      <c r="G6" s="45"/>
      <c r="H6" s="45"/>
      <c r="I6" s="45"/>
      <c r="J6" s="45"/>
    </row>
    <row r="7" spans="1:10" x14ac:dyDescent="0.35">
      <c r="A7" s="75"/>
      <c r="B7" s="71"/>
      <c r="C7" s="45"/>
      <c r="D7" s="45"/>
      <c r="E7" s="45"/>
    </row>
    <row r="8" spans="1:10" x14ac:dyDescent="0.35">
      <c r="A8" s="2" t="str">
        <f>"Calendar Year: "&amp;'Cover page'!C6</f>
        <v xml:space="preserve">Calendar Year: </v>
      </c>
      <c r="B8" s="4"/>
      <c r="C8" s="45"/>
      <c r="D8" s="45"/>
      <c r="E8" s="45"/>
    </row>
    <row r="10" spans="1:10" x14ac:dyDescent="0.35">
      <c r="A10" s="14" t="s">
        <v>14</v>
      </c>
      <c r="B10" s="14" t="s">
        <v>26</v>
      </c>
    </row>
    <row r="11" spans="1:10" x14ac:dyDescent="0.35">
      <c r="A11" s="19"/>
      <c r="B11" s="19"/>
    </row>
    <row r="12" spans="1:10" x14ac:dyDescent="0.35">
      <c r="A12" s="19"/>
      <c r="B12" s="19"/>
    </row>
    <row r="13" spans="1:10" x14ac:dyDescent="0.35">
      <c r="A13" s="19"/>
      <c r="B13" s="19"/>
    </row>
    <row r="14" spans="1:10" x14ac:dyDescent="0.35">
      <c r="A14" s="19"/>
      <c r="B14" s="19"/>
    </row>
    <row r="15" spans="1:10" x14ac:dyDescent="0.35">
      <c r="A15" s="19"/>
      <c r="B15" s="19"/>
    </row>
    <row r="16" spans="1:10" x14ac:dyDescent="0.35">
      <c r="A16" s="19"/>
      <c r="B16" s="19"/>
    </row>
    <row r="17" spans="1:2" x14ac:dyDescent="0.35">
      <c r="A17" s="19"/>
      <c r="B17" s="19"/>
    </row>
    <row r="18" spans="1:2" x14ac:dyDescent="0.35">
      <c r="A18" s="19"/>
      <c r="B18" s="19"/>
    </row>
    <row r="19" spans="1:2" x14ac:dyDescent="0.35">
      <c r="A19" s="19"/>
      <c r="B19" s="19"/>
    </row>
    <row r="20" spans="1:2" x14ac:dyDescent="0.35">
      <c r="A20" s="19"/>
      <c r="B20" s="19"/>
    </row>
    <row r="21" spans="1:2" x14ac:dyDescent="0.35">
      <c r="A21" s="19"/>
      <c r="B21" s="19"/>
    </row>
    <row r="22" spans="1:2" x14ac:dyDescent="0.35">
      <c r="A22" s="19"/>
      <c r="B22" s="19"/>
    </row>
    <row r="23" spans="1:2" x14ac:dyDescent="0.35">
      <c r="A23" s="19"/>
      <c r="B23" s="19"/>
    </row>
    <row r="24" spans="1:2" x14ac:dyDescent="0.35">
      <c r="A24" s="19"/>
      <c r="B24" s="19"/>
    </row>
    <row r="25" spans="1:2" x14ac:dyDescent="0.35">
      <c r="A25" s="19"/>
      <c r="B25" s="19"/>
    </row>
    <row r="26" spans="1:2" x14ac:dyDescent="0.35">
      <c r="A26" s="19"/>
      <c r="B26" s="19"/>
    </row>
    <row r="27" spans="1:2" x14ac:dyDescent="0.35">
      <c r="A27" s="19"/>
      <c r="B27" s="19"/>
    </row>
    <row r="28" spans="1:2" x14ac:dyDescent="0.35">
      <c r="A28" s="19"/>
      <c r="B28" s="19"/>
    </row>
    <row r="29" spans="1:2" x14ac:dyDescent="0.35">
      <c r="A29" s="19"/>
      <c r="B29" s="19"/>
    </row>
    <row r="30" spans="1:2" x14ac:dyDescent="0.35">
      <c r="A30" s="19"/>
      <c r="B30" s="19"/>
    </row>
    <row r="31" spans="1:2" x14ac:dyDescent="0.35">
      <c r="A31" s="19"/>
      <c r="B31" s="19"/>
    </row>
    <row r="32" spans="1:2" x14ac:dyDescent="0.35">
      <c r="A32" s="19"/>
      <c r="B32" s="19"/>
    </row>
    <row r="33" spans="1:2" x14ac:dyDescent="0.35">
      <c r="A33" s="19"/>
      <c r="B33" s="19"/>
    </row>
    <row r="34" spans="1:2" x14ac:dyDescent="0.35">
      <c r="A34" s="19"/>
      <c r="B34" s="19"/>
    </row>
    <row r="35" spans="1:2" x14ac:dyDescent="0.35">
      <c r="A35" s="19"/>
      <c r="B35" s="19"/>
    </row>
    <row r="36" spans="1:2" x14ac:dyDescent="0.35">
      <c r="A36" s="19"/>
      <c r="B36" s="19"/>
    </row>
  </sheetData>
  <sheetProtection selectLockedCells="1"/>
  <printOptions horizontalCentered="1"/>
  <pageMargins left="0.7" right="0.7" top="0.75" bottom="0.75" header="0.3" footer="0.3"/>
  <pageSetup scale="90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view="pageLayout" zoomScaleNormal="100" zoomScaleSheetLayoutView="100" workbookViewId="0">
      <selection activeCell="B15" sqref="B15"/>
    </sheetView>
  </sheetViews>
  <sheetFormatPr defaultColWidth="20.453125" defaultRowHeight="15.5" x14ac:dyDescent="0.35"/>
  <cols>
    <col min="1" max="1" width="65.26953125" style="1" customWidth="1"/>
    <col min="2" max="2" width="20.7265625" style="1" customWidth="1"/>
    <col min="3" max="3" width="24.81640625" style="1" customWidth="1"/>
    <col min="4" max="16384" width="20.453125" style="1"/>
  </cols>
  <sheetData>
    <row r="1" spans="1:4" ht="16.5" customHeight="1" x14ac:dyDescent="0.3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3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3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35">
      <c r="A4" s="101" t="s">
        <v>50</v>
      </c>
      <c r="B4" s="102"/>
      <c r="C4" s="16"/>
    </row>
    <row r="5" spans="1:4" ht="16.5" customHeight="1" x14ac:dyDescent="0.35">
      <c r="A5" s="115" t="s">
        <v>45</v>
      </c>
      <c r="B5" s="16"/>
      <c r="C5" s="16"/>
    </row>
    <row r="6" spans="1:4" ht="16.5" customHeight="1" x14ac:dyDescent="0.35">
      <c r="A6" s="44"/>
      <c r="B6" s="44"/>
      <c r="C6" s="44"/>
    </row>
    <row r="7" spans="1:4" ht="16.5" customHeight="1" x14ac:dyDescent="0.35">
      <c r="A7" s="75" t="str">
        <f>"Company Legal Name: "&amp;'Cover page'!C8</f>
        <v xml:space="preserve">Company Legal Name: </v>
      </c>
      <c r="B7" s="45"/>
      <c r="C7" s="45"/>
      <c r="D7" s="45"/>
    </row>
    <row r="8" spans="1:4" ht="16.5" customHeight="1" x14ac:dyDescent="0.35">
      <c r="A8" s="2" t="str">
        <f>"Calendar Year: "&amp;'Cover page'!C6</f>
        <v xml:space="preserve">Calendar Year: </v>
      </c>
      <c r="B8" s="45"/>
      <c r="C8" s="45"/>
      <c r="D8" s="45"/>
    </row>
    <row r="9" spans="1:4" x14ac:dyDescent="0.35">
      <c r="A9" s="2"/>
      <c r="B9" s="45"/>
      <c r="C9" s="45"/>
    </row>
    <row r="10" spans="1:4" ht="90.75" customHeight="1" x14ac:dyDescent="0.35">
      <c r="A10" s="12" t="s">
        <v>13</v>
      </c>
      <c r="B10" s="24" t="str">
        <f>'Cover page'!C6&amp; " Paid Dollar Amount (PMPM)"</f>
        <v xml:space="preserve"> Paid Dollar Amount (PMPM)</v>
      </c>
      <c r="C10" s="20" t="s">
        <v>52</v>
      </c>
    </row>
    <row r="11" spans="1:4" ht="31" x14ac:dyDescent="0.35">
      <c r="A11" s="12" t="s">
        <v>68</v>
      </c>
      <c r="B11" s="92">
        <f>YoYcompofPrem!B13</f>
        <v>0</v>
      </c>
      <c r="C11" s="29" t="e">
        <f>B11/$B$15</f>
        <v>#DIV/0!</v>
      </c>
    </row>
    <row r="12" spans="1:4" x14ac:dyDescent="0.35">
      <c r="A12" s="12"/>
      <c r="B12" s="18"/>
      <c r="C12" s="6"/>
    </row>
    <row r="13" spans="1:4" x14ac:dyDescent="0.35">
      <c r="A13" s="23" t="s">
        <v>16</v>
      </c>
      <c r="B13" s="92">
        <f>YoYcompofPrem!B11+YoYcompofPrem!B17+YoYcompofPrem!B13</f>
        <v>0</v>
      </c>
      <c r="C13" s="29" t="e">
        <f>B13/$B$15</f>
        <v>#DIV/0!</v>
      </c>
    </row>
    <row r="14" spans="1:4" ht="16.5" customHeight="1" x14ac:dyDescent="0.35"/>
    <row r="15" spans="1:4" ht="31" x14ac:dyDescent="0.35">
      <c r="A15" s="12" t="str">
        <f>PharmPctPrem!A19</f>
        <v>Total Health Care Paid Premiums with pharmacy benefits carve-in (PMPM)</v>
      </c>
      <c r="B15" s="35">
        <f>PharmPctPrem!B19</f>
        <v>0</v>
      </c>
      <c r="C15" s="21"/>
    </row>
    <row r="19" spans="2:2" x14ac:dyDescent="0.35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view="pageLayout" zoomScaleNormal="100" zoomScaleSheetLayoutView="70" workbookViewId="0">
      <selection activeCell="A44" sqref="A44"/>
    </sheetView>
  </sheetViews>
  <sheetFormatPr defaultColWidth="9.1796875" defaultRowHeight="15.5" x14ac:dyDescent="0.35"/>
  <cols>
    <col min="1" max="1" width="50.7265625" style="1" customWidth="1"/>
    <col min="2" max="5" width="45.7265625" style="1" customWidth="1"/>
    <col min="6" max="16384" width="9.1796875" style="1"/>
  </cols>
  <sheetData>
    <row r="1" spans="1:5" x14ac:dyDescent="0.3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x14ac:dyDescent="0.3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x14ac:dyDescent="0.3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x14ac:dyDescent="0.35">
      <c r="A4" s="101" t="s">
        <v>20</v>
      </c>
      <c r="B4" s="101"/>
      <c r="C4" s="101"/>
      <c r="D4" s="101"/>
      <c r="E4" s="101"/>
    </row>
    <row r="5" spans="1:5" x14ac:dyDescent="0.35">
      <c r="A5" s="101" t="s">
        <v>46</v>
      </c>
      <c r="B5" s="101"/>
      <c r="C5" s="101"/>
      <c r="D5" s="101"/>
      <c r="E5" s="101"/>
    </row>
    <row r="6" spans="1:5" x14ac:dyDescent="0.35">
      <c r="A6" s="44"/>
      <c r="B6" s="44"/>
      <c r="C6" s="84"/>
      <c r="D6" s="44"/>
      <c r="E6" s="44"/>
    </row>
    <row r="7" spans="1:5" x14ac:dyDescent="0.35">
      <c r="A7" s="75" t="str">
        <f>"Company Legal Name: "&amp;'Cover page'!C8</f>
        <v xml:space="preserve">Company Legal Name: </v>
      </c>
      <c r="B7" s="76"/>
      <c r="C7" s="76"/>
      <c r="D7" s="45"/>
      <c r="E7" s="45"/>
    </row>
    <row r="8" spans="1:5" x14ac:dyDescent="0.35">
      <c r="A8" s="2" t="str">
        <f>"Calendar Year: "&amp;'Cover page'!C6</f>
        <v xml:space="preserve">Calendar Year: </v>
      </c>
      <c r="B8" s="4"/>
      <c r="C8" s="4"/>
      <c r="D8" s="45"/>
      <c r="E8" s="45"/>
    </row>
    <row r="9" spans="1:5" x14ac:dyDescent="0.35">
      <c r="A9" s="2"/>
      <c r="D9" s="7"/>
      <c r="E9" s="7"/>
    </row>
    <row r="10" spans="1:5" x14ac:dyDescent="0.35">
      <c r="A10" s="60" t="s">
        <v>35</v>
      </c>
      <c r="B10" s="108"/>
      <c r="C10" s="86"/>
      <c r="D10" s="7"/>
      <c r="E10" s="7"/>
    </row>
    <row r="11" spans="1:5" ht="23.25" customHeight="1" x14ac:dyDescent="0.35">
      <c r="A11" s="71"/>
      <c r="D11" s="7"/>
      <c r="E11" s="7"/>
    </row>
    <row r="12" spans="1:5" ht="15.75" customHeight="1" x14ac:dyDescent="0.35">
      <c r="A12" s="127" t="s">
        <v>28</v>
      </c>
      <c r="B12" s="112"/>
      <c r="C12" s="88"/>
    </row>
    <row r="13" spans="1:5" ht="16" thickBot="1" x14ac:dyDescent="0.4">
      <c r="A13" s="46"/>
      <c r="B13" s="9"/>
      <c r="C13" s="88"/>
    </row>
    <row r="14" spans="1:5" x14ac:dyDescent="0.35">
      <c r="A14" s="40" t="s">
        <v>34</v>
      </c>
      <c r="B14" s="41"/>
      <c r="C14" s="41"/>
      <c r="D14" s="41"/>
      <c r="E14" s="42"/>
    </row>
    <row r="15" spans="1:5" x14ac:dyDescent="0.35">
      <c r="A15" s="43"/>
      <c r="B15" s="46"/>
      <c r="C15" s="87"/>
      <c r="D15" s="46"/>
      <c r="E15" s="65"/>
    </row>
    <row r="16" spans="1:5" ht="24" customHeight="1" x14ac:dyDescent="0.35">
      <c r="A16" s="126" t="s">
        <v>31</v>
      </c>
      <c r="B16" s="121"/>
      <c r="C16" s="124" t="s">
        <v>38</v>
      </c>
      <c r="D16" s="122"/>
      <c r="E16" s="123"/>
    </row>
    <row r="17" spans="1:5" x14ac:dyDescent="0.35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x14ac:dyDescent="0.35">
      <c r="A18" s="64"/>
      <c r="B18" s="47"/>
      <c r="C18" s="85"/>
      <c r="D18" s="47"/>
      <c r="E18" s="66"/>
    </row>
    <row r="19" spans="1:5" x14ac:dyDescent="0.35">
      <c r="A19" s="64"/>
      <c r="B19" s="47"/>
      <c r="C19" s="85"/>
      <c r="D19" s="47"/>
      <c r="E19" s="66"/>
    </row>
    <row r="20" spans="1:5" x14ac:dyDescent="0.35">
      <c r="A20" s="64"/>
      <c r="B20" s="47"/>
      <c r="C20" s="85"/>
      <c r="D20" s="47"/>
      <c r="E20" s="66"/>
    </row>
    <row r="21" spans="1:5" x14ac:dyDescent="0.35">
      <c r="A21" s="64"/>
      <c r="B21" s="47"/>
      <c r="C21" s="85"/>
      <c r="D21" s="47"/>
      <c r="E21" s="66"/>
    </row>
    <row r="22" spans="1:5" ht="16" thickBot="1" x14ac:dyDescent="0.4">
      <c r="A22" s="67"/>
      <c r="B22" s="68"/>
      <c r="C22" s="68"/>
      <c r="D22" s="68"/>
      <c r="E22" s="69"/>
    </row>
    <row r="24" spans="1:5" ht="16.5" customHeight="1" x14ac:dyDescent="0.35"/>
    <row r="25" spans="1:5" ht="16.5" customHeight="1" x14ac:dyDescent="0.35"/>
    <row r="26" spans="1:5" ht="16.5" customHeight="1" x14ac:dyDescent="0.35"/>
    <row r="117" spans="1:1" x14ac:dyDescent="0.35">
      <c r="A117" s="1" t="s">
        <v>32</v>
      </c>
    </row>
    <row r="118" spans="1:1" x14ac:dyDescent="0.35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984250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1746250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2020-08-05T19:18:15Z</dcterms:modified>
</cp:coreProperties>
</file>